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80" windowHeight="9160" activeTab="2"/>
  </bookViews>
  <sheets>
    <sheet name="Title" sheetId="1" r:id="rId1"/>
    <sheet name="First" sheetId="2" r:id="rId2"/>
    <sheet name="Second" sheetId="3" r:id="rId3"/>
    <sheet name="Feed Need Function" sheetId="4" r:id="rId4"/>
    <sheet name="Other Data" sheetId="5" r:id="rId5"/>
  </sheets>
  <definedNames/>
  <calcPr fullCalcOnLoad="1"/>
</workbook>
</file>

<file path=xl/sharedStrings.xml><?xml version="1.0" encoding="utf-8"?>
<sst xmlns="http://schemas.openxmlformats.org/spreadsheetml/2006/main" count="45" uniqueCount="44">
  <si>
    <t>Age</t>
  </si>
  <si>
    <t>Cumulative</t>
  </si>
  <si>
    <t>Consumption</t>
  </si>
  <si>
    <t>(days)</t>
  </si>
  <si>
    <r>
      <t>b</t>
    </r>
    <r>
      <rPr>
        <vertAlign val="subscript"/>
        <sz val="14"/>
        <rFont val="Comic Sans MS"/>
        <family val="4"/>
      </rPr>
      <t>0</t>
    </r>
  </si>
  <si>
    <r>
      <t>b</t>
    </r>
    <r>
      <rPr>
        <vertAlign val="subscript"/>
        <sz val="14"/>
        <rFont val="Comic Sans MS"/>
        <family val="4"/>
      </rPr>
      <t>1</t>
    </r>
  </si>
  <si>
    <r>
      <t>b</t>
    </r>
    <r>
      <rPr>
        <vertAlign val="subscript"/>
        <sz val="14"/>
        <rFont val="Comic Sans MS"/>
        <family val="4"/>
      </rPr>
      <t>2</t>
    </r>
  </si>
  <si>
    <t>From the Arbor Acres Classic Broiler Standards</t>
  </si>
  <si>
    <t>Second, enter the variables in your experiment:</t>
  </si>
  <si>
    <t>% Margin of Safety</t>
  </si>
  <si>
    <t>Birds per Pen</t>
  </si>
  <si>
    <t>Pens on the Feed</t>
  </si>
  <si>
    <t>First</t>
  </si>
  <si>
    <t>Cons</t>
  </si>
  <si>
    <t>Second</t>
  </si>
  <si>
    <t>Diff</t>
  </si>
  <si>
    <t>And your feed needs are:</t>
  </si>
  <si>
    <t>In Grams =</t>
  </si>
  <si>
    <t xml:space="preserve">In Kilograms = </t>
  </si>
  <si>
    <t>In Pounds =</t>
  </si>
  <si>
    <t xml:space="preserve">In Imperial Tons = </t>
  </si>
  <si>
    <t xml:space="preserve">In Metric Tons = </t>
  </si>
  <si>
    <t>Predicted</t>
  </si>
  <si>
    <t>for 2000 Management Guide:</t>
  </si>
  <si>
    <t>Follow the steps to see how much feed your birds might eat</t>
  </si>
  <si>
    <t>Notice that the predictions may be low for certain ages of birds</t>
  </si>
  <si>
    <t>First, input data that has feed consumption as a function of age in cells D7 to E18.</t>
  </si>
  <si>
    <t>(Some coefficients for other classes and ages are on the "Other Functions" spreadsheet)</t>
  </si>
  <si>
    <t>Male</t>
  </si>
  <si>
    <t>Female</t>
  </si>
  <si>
    <t>Straight Run</t>
  </si>
  <si>
    <t>Age (Days)</t>
  </si>
  <si>
    <t>Age at Start (Days)</t>
  </si>
  <si>
    <t>Age at End (Days)</t>
  </si>
  <si>
    <t>If your birds run out of feed, please don't blame me!</t>
  </si>
  <si>
    <t xml:space="preserve">Use at your own risk. </t>
  </si>
  <si>
    <t>Dr. Larry's</t>
  </si>
  <si>
    <r>
      <t>b</t>
    </r>
    <r>
      <rPr>
        <vertAlign val="subscript"/>
        <sz val="14"/>
        <rFont val="Comic Sans MS"/>
        <family val="4"/>
      </rPr>
      <t>3</t>
    </r>
  </si>
  <si>
    <t xml:space="preserve">In Stones = </t>
  </si>
  <si>
    <r>
      <t>for the equation:  Consumption = b</t>
    </r>
    <r>
      <rPr>
        <vertAlign val="subscript"/>
        <sz val="14"/>
        <rFont val="Comic Sans MS"/>
        <family val="4"/>
      </rPr>
      <t>0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1</t>
    </r>
    <r>
      <rPr>
        <sz val="14"/>
        <rFont val="Comic Sans MS"/>
        <family val="4"/>
      </rPr>
      <t xml:space="preserve"> x Age + b</t>
    </r>
    <r>
      <rPr>
        <vertAlign val="sub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3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3</t>
    </r>
  </si>
  <si>
    <t>Then transfer the coefficients for the equation from the "Feed Need Function" window to cells E22 to E25.</t>
  </si>
  <si>
    <t>% Error</t>
  </si>
  <si>
    <t>This will depend on how well the data fits a cubic function.</t>
  </si>
  <si>
    <t>Feed Need Program 2.1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</si>
</sst>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  <numFmt numFmtId="168" formatCode="0.0000000"/>
    <numFmt numFmtId="169" formatCode="0.0"/>
    <numFmt numFmtId="170" formatCode="0.00000000"/>
  </numFmts>
  <fonts count="43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vertAlign val="subscript"/>
      <sz val="14"/>
      <name val="Comic Sans MS"/>
      <family val="4"/>
    </font>
    <font>
      <vertAlign val="superscript"/>
      <sz val="14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sz val="48"/>
      <name val="Comic Sans MS"/>
      <family val="4"/>
    </font>
    <font>
      <sz val="26"/>
      <name val="Comic Sans MS"/>
      <family val="4"/>
    </font>
    <font>
      <sz val="72"/>
      <name val="Comic Sans MS"/>
      <family val="4"/>
    </font>
    <font>
      <sz val="20"/>
      <color indexed="8"/>
      <name val="Verdana"/>
      <family val="2"/>
    </font>
    <font>
      <vertAlign val="superscript"/>
      <sz val="20"/>
      <color indexed="8"/>
      <name val="Verdana"/>
      <family val="2"/>
    </font>
    <font>
      <sz val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0" fontId="2" fillId="31" borderId="18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1" fontId="2" fillId="31" borderId="0" xfId="0" applyNumberFormat="1" applyFont="1" applyFill="1" applyAlignment="1">
      <alignment/>
    </xf>
    <xf numFmtId="165" fontId="2" fillId="31" borderId="0" xfId="0" applyNumberFormat="1" applyFont="1" applyFill="1" applyAlignment="1">
      <alignment/>
    </xf>
    <xf numFmtId="169" fontId="2" fillId="31" borderId="0" xfId="0" applyNumberFormat="1" applyFont="1" applyFill="1" applyAlignment="1">
      <alignment/>
    </xf>
    <xf numFmtId="1" fontId="2" fillId="31" borderId="20" xfId="0" applyNumberFormat="1" applyFont="1" applyFill="1" applyBorder="1" applyAlignment="1">
      <alignment horizontal="center"/>
    </xf>
    <xf numFmtId="1" fontId="2" fillId="31" borderId="2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166" fontId="2" fillId="32" borderId="0" xfId="0" applyNumberFormat="1" applyFont="1" applyFill="1" applyBorder="1" applyAlignment="1">
      <alignment horizontal="center"/>
    </xf>
    <xf numFmtId="2" fontId="2" fillId="31" borderId="0" xfId="0" applyNumberFormat="1" applyFont="1" applyFill="1" applyAlignment="1">
      <alignment/>
    </xf>
    <xf numFmtId="0" fontId="2" fillId="30" borderId="18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30" borderId="24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1" fontId="2" fillId="30" borderId="24" xfId="0" applyNumberFormat="1" applyFont="1" applyFill="1" applyBorder="1" applyAlignment="1">
      <alignment horizontal="center" vertical="center"/>
    </xf>
    <xf numFmtId="1" fontId="2" fillId="30" borderId="25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The Feed Need Function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7"/>
          <c:w val="0.896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00"/>
            </c:trendlineLbl>
          </c:trendline>
          <c:xVal>
            <c:numRef>
              <c:f>First!$D$6:$D$17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</c:numCache>
            </c:numRef>
          </c:xVal>
          <c:yVal>
            <c:numRef>
              <c:f>First!$E$6:$E$17</c:f>
              <c:numCache>
                <c:ptCount val="12"/>
                <c:pt idx="0">
                  <c:v>0</c:v>
                </c:pt>
                <c:pt idx="1">
                  <c:v>151</c:v>
                </c:pt>
                <c:pt idx="2">
                  <c:v>485</c:v>
                </c:pt>
                <c:pt idx="3">
                  <c:v>1065</c:v>
                </c:pt>
                <c:pt idx="4">
                  <c:v>1921</c:v>
                </c:pt>
                <c:pt idx="5">
                  <c:v>3039</c:v>
                </c:pt>
                <c:pt idx="6">
                  <c:v>4370</c:v>
                </c:pt>
                <c:pt idx="7">
                  <c:v>5851</c:v>
                </c:pt>
              </c:numCache>
            </c:numRef>
          </c:yVal>
          <c:smooth val="0"/>
        </c:ser>
        <c:axId val="15507455"/>
        <c:axId val="5349368"/>
      </c:scatterChart>
      <c:val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Age in Days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 val="autoZero"/>
        <c:crossBetween val="midCat"/>
        <c:dispUnits/>
      </c:valAx>
      <c:valAx>
        <c:axId val="53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Cumulative Consumption (g)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7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">
      <selection activeCell="F19" sqref="F19"/>
    </sheetView>
  </sheetViews>
  <sheetFormatPr defaultColWidth="8.8515625" defaultRowHeight="12.75"/>
  <cols>
    <col min="1" max="2" width="9.140625" style="1" customWidth="1"/>
    <col min="3" max="3" width="17.00390625" style="1" bestFit="1" customWidth="1"/>
    <col min="4" max="20" width="9.140625" style="1" customWidth="1"/>
    <col min="21" max="16384" width="8.8515625" style="1" customWidth="1"/>
  </cols>
  <sheetData>
    <row r="1" spans="1:44" ht="19.5">
      <c r="A1" s="55"/>
      <c r="B1" s="56"/>
      <c r="C1" s="57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19.5">
      <c r="A2" s="55"/>
      <c r="B2" s="56"/>
      <c r="C2" s="57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19.5">
      <c r="A3" s="55"/>
      <c r="B3" s="56"/>
      <c r="C3" s="57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00.5">
      <c r="A4" s="55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100.5">
      <c r="A5" s="59"/>
      <c r="B5" s="58" t="s">
        <v>43</v>
      </c>
      <c r="C5" s="58"/>
      <c r="D5" s="58"/>
      <c r="E5" s="58"/>
      <c r="F5" s="58"/>
      <c r="G5" s="58"/>
      <c r="H5" s="58"/>
      <c r="I5" s="58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ht="37.5">
      <c r="A7" s="55"/>
      <c r="B7" s="60" t="s">
        <v>24</v>
      </c>
      <c r="C7" s="60"/>
      <c r="D7" s="60"/>
      <c r="E7" s="60"/>
      <c r="F7" s="60"/>
      <c r="G7" s="60"/>
      <c r="H7" s="60"/>
      <c r="I7" s="60"/>
      <c r="J7" s="60"/>
      <c r="K7" s="6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37.5">
      <c r="A8" s="55"/>
      <c r="B8" s="60" t="s">
        <v>25</v>
      </c>
      <c r="C8" s="60"/>
      <c r="D8" s="60"/>
      <c r="E8" s="60"/>
      <c r="F8" s="60"/>
      <c r="G8" s="60"/>
      <c r="H8" s="60"/>
      <c r="I8" s="60"/>
      <c r="J8" s="60"/>
      <c r="K8" s="60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37.5">
      <c r="A9" s="61"/>
      <c r="B9" s="60" t="s">
        <v>42</v>
      </c>
      <c r="C9" s="60"/>
      <c r="D9" s="60"/>
      <c r="E9" s="60"/>
      <c r="F9" s="60"/>
      <c r="G9" s="60"/>
      <c r="H9" s="60"/>
      <c r="I9" s="60"/>
      <c r="J9" s="60"/>
      <c r="K9" s="60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37.5">
      <c r="A10" s="61"/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37.5">
      <c r="A11" s="55"/>
      <c r="B11" s="60" t="s">
        <v>35</v>
      </c>
      <c r="C11" s="60"/>
      <c r="D11" s="60"/>
      <c r="E11" s="60"/>
      <c r="F11" s="60"/>
      <c r="G11" s="60"/>
      <c r="H11" s="60"/>
      <c r="I11" s="60"/>
      <c r="J11" s="60"/>
      <c r="K11" s="60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37.5">
      <c r="A12" s="55"/>
      <c r="B12" s="60" t="s">
        <v>34</v>
      </c>
      <c r="C12" s="60"/>
      <c r="D12" s="60"/>
      <c r="E12" s="60"/>
      <c r="F12" s="60"/>
      <c r="G12" s="60"/>
      <c r="H12" s="60"/>
      <c r="I12" s="60"/>
      <c r="J12" s="60"/>
      <c r="K12" s="60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37.5">
      <c r="A13" s="55"/>
      <c r="B13" s="55"/>
      <c r="C13" s="60"/>
      <c r="D13" s="60"/>
      <c r="E13" s="60"/>
      <c r="F13" s="60"/>
      <c r="G13" s="60"/>
      <c r="H13" s="60"/>
      <c r="I13" s="60"/>
      <c r="J13" s="60"/>
      <c r="K13" s="60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:44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1:44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1:44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1:44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44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1:44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O14" sqref="O14"/>
    </sheetView>
  </sheetViews>
  <sheetFormatPr defaultColWidth="8.8515625" defaultRowHeight="12.75"/>
  <cols>
    <col min="1" max="3" width="9.140625" style="2" customWidth="1"/>
    <col min="4" max="4" width="12.7109375" style="2" bestFit="1" customWidth="1"/>
    <col min="5" max="5" width="16.7109375" style="2" bestFit="1" customWidth="1"/>
    <col min="6" max="6" width="3.28125" style="2" customWidth="1"/>
    <col min="7" max="7" width="13.00390625" style="2" customWidth="1"/>
    <col min="8" max="8" width="3.140625" style="2" customWidth="1"/>
    <col min="9" max="9" width="13.140625" style="2" bestFit="1" customWidth="1"/>
    <col min="10" max="10" width="2.421875" style="2" customWidth="1"/>
    <col min="11" max="33" width="9.140625" style="2" customWidth="1"/>
    <col min="34" max="16384" width="8.8515625" style="2" customWidth="1"/>
  </cols>
  <sheetData>
    <row r="2" ht="19.5">
      <c r="B2" s="3" t="s">
        <v>26</v>
      </c>
    </row>
    <row r="3" ht="21" thickBot="1"/>
    <row r="4" spans="4:9" ht="19.5">
      <c r="D4" s="6" t="s">
        <v>0</v>
      </c>
      <c r="E4" s="7" t="s">
        <v>1</v>
      </c>
      <c r="G4" s="47" t="s">
        <v>22</v>
      </c>
      <c r="I4" s="45" t="s">
        <v>41</v>
      </c>
    </row>
    <row r="5" spans="4:9" ht="19.5">
      <c r="D5" s="4" t="s">
        <v>3</v>
      </c>
      <c r="E5" s="5" t="s">
        <v>2</v>
      </c>
      <c r="G5" s="48"/>
      <c r="I5" s="46"/>
    </row>
    <row r="6" spans="4:9" ht="19.5">
      <c r="D6" s="8">
        <v>0</v>
      </c>
      <c r="E6" s="10">
        <v>0</v>
      </c>
      <c r="G6" s="25">
        <f>E$22+E$23*D6+E$24*D6^2+E$25*D6^3</f>
        <v>17.651515</v>
      </c>
      <c r="I6" s="41" t="e">
        <f>100-(G6/E6)*100</f>
        <v>#DIV/0!</v>
      </c>
    </row>
    <row r="7" spans="4:9" ht="19.5">
      <c r="D7" s="9">
        <f>D6+7</f>
        <v>7</v>
      </c>
      <c r="E7" s="10">
        <v>151</v>
      </c>
      <c r="G7" s="25">
        <f aca="true" t="shared" si="0" ref="G7:G13">E$22+E$23*D7+E$24*D7^2+E$25*D7^3</f>
        <v>117.79637799999999</v>
      </c>
      <c r="I7" s="41">
        <f aca="true" t="shared" si="1" ref="I7:I13">100-(G7/E7)*100</f>
        <v>21.98915364238411</v>
      </c>
    </row>
    <row r="8" spans="4:9" ht="19.5">
      <c r="D8" s="9">
        <f aca="true" t="shared" si="2" ref="D8:D13">D7+7</f>
        <v>14</v>
      </c>
      <c r="E8" s="10">
        <v>485</v>
      </c>
      <c r="G8" s="25">
        <f t="shared" si="0"/>
        <v>477.87105099999997</v>
      </c>
      <c r="I8" s="41">
        <f t="shared" si="1"/>
        <v>1.4698863917525813</v>
      </c>
    </row>
    <row r="9" spans="4:9" ht="19.5">
      <c r="D9" s="9">
        <f t="shared" si="2"/>
        <v>21</v>
      </c>
      <c r="E9" s="10">
        <v>1065</v>
      </c>
      <c r="G9" s="25">
        <f t="shared" si="0"/>
        <v>1089.026134</v>
      </c>
      <c r="I9" s="41">
        <f t="shared" si="1"/>
        <v>-2.2559750234741642</v>
      </c>
    </row>
    <row r="10" spans="4:9" ht="19.5">
      <c r="D10" s="9">
        <f t="shared" si="2"/>
        <v>28</v>
      </c>
      <c r="E10" s="10">
        <v>1921</v>
      </c>
      <c r="G10" s="25">
        <f t="shared" si="0"/>
        <v>1942.4122269999998</v>
      </c>
      <c r="I10" s="41">
        <f t="shared" si="1"/>
        <v>-1.114639614783954</v>
      </c>
    </row>
    <row r="11" spans="4:9" ht="19.5">
      <c r="D11" s="9">
        <f t="shared" si="2"/>
        <v>35</v>
      </c>
      <c r="E11" s="10">
        <v>3039</v>
      </c>
      <c r="G11" s="25">
        <f t="shared" si="0"/>
        <v>3029.17993</v>
      </c>
      <c r="I11" s="41">
        <f t="shared" si="1"/>
        <v>0.3231349128002705</v>
      </c>
    </row>
    <row r="12" spans="4:9" ht="19.5">
      <c r="D12" s="9">
        <f t="shared" si="2"/>
        <v>42</v>
      </c>
      <c r="E12" s="10">
        <v>4370</v>
      </c>
      <c r="G12" s="25">
        <f t="shared" si="0"/>
        <v>4340.479842999999</v>
      </c>
      <c r="I12" s="41">
        <f t="shared" si="1"/>
        <v>0.6755184668192413</v>
      </c>
    </row>
    <row r="13" spans="4:9" ht="19.5">
      <c r="D13" s="9">
        <f t="shared" si="2"/>
        <v>49</v>
      </c>
      <c r="E13" s="10">
        <v>5851</v>
      </c>
      <c r="G13" s="25">
        <f t="shared" si="0"/>
        <v>5867.462566</v>
      </c>
      <c r="I13" s="41">
        <f t="shared" si="1"/>
        <v>-0.28136328832677293</v>
      </c>
    </row>
    <row r="14" spans="4:9" ht="19.5">
      <c r="D14" s="9"/>
      <c r="E14" s="10"/>
      <c r="G14" s="25"/>
      <c r="I14" s="42"/>
    </row>
    <row r="15" spans="4:9" ht="19.5">
      <c r="D15" s="9"/>
      <c r="E15" s="10"/>
      <c r="G15" s="25"/>
      <c r="I15" s="42"/>
    </row>
    <row r="16" spans="4:9" ht="19.5">
      <c r="D16" s="9"/>
      <c r="E16" s="10"/>
      <c r="G16" s="25"/>
      <c r="I16" s="42"/>
    </row>
    <row r="17" spans="4:9" ht="21" thickBot="1">
      <c r="D17" s="11"/>
      <c r="E17" s="12"/>
      <c r="G17" s="26"/>
      <c r="I17" s="43"/>
    </row>
    <row r="19" ht="19.5">
      <c r="B19" s="3" t="s">
        <v>40</v>
      </c>
    </row>
    <row r="20" ht="19.5">
      <c r="C20" s="3" t="s">
        <v>27</v>
      </c>
    </row>
    <row r="21" ht="21" thickBot="1"/>
    <row r="22" spans="4:5" ht="24">
      <c r="D22" s="38" t="s">
        <v>4</v>
      </c>
      <c r="E22" s="44">
        <v>17.651515</v>
      </c>
    </row>
    <row r="23" spans="4:5" ht="24">
      <c r="D23" s="39" t="s">
        <v>5</v>
      </c>
      <c r="E23" s="44">
        <v>-4.681406</v>
      </c>
    </row>
    <row r="24" spans="4:5" ht="24">
      <c r="D24" s="39" t="s">
        <v>6</v>
      </c>
      <c r="E24" s="44">
        <v>2.742645</v>
      </c>
    </row>
    <row r="25" spans="4:5" ht="24.75" thickBot="1">
      <c r="D25" s="40" t="s">
        <v>37</v>
      </c>
      <c r="E25" s="44">
        <v>-0.0043</v>
      </c>
    </row>
    <row r="26" ht="24.75">
      <c r="C26" s="3" t="s">
        <v>39</v>
      </c>
    </row>
  </sheetData>
  <sheetProtection/>
  <mergeCells count="2">
    <mergeCell ref="I4:I5"/>
    <mergeCell ref="G4:G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G59"/>
  <sheetViews>
    <sheetView tabSelected="1" workbookViewId="0" topLeftCell="A1">
      <selection activeCell="E21" sqref="E21"/>
    </sheetView>
  </sheetViews>
  <sheetFormatPr defaultColWidth="8.8515625" defaultRowHeight="12.75"/>
  <cols>
    <col min="1" max="3" width="9.140625" style="14" customWidth="1"/>
    <col min="4" max="4" width="17.7109375" style="14" customWidth="1"/>
    <col min="5" max="5" width="27.421875" style="14" customWidth="1"/>
    <col min="6" max="8" width="9.140625" style="14" customWidth="1"/>
    <col min="9" max="9" width="16.28125" style="14" bestFit="1" customWidth="1"/>
    <col min="10" max="42" width="9.140625" style="14" customWidth="1"/>
    <col min="43" max="16384" width="8.8515625" style="14" customWidth="1"/>
  </cols>
  <sheetData>
    <row r="4" ht="19.5">
      <c r="B4" s="13" t="s">
        <v>8</v>
      </c>
    </row>
    <row r="5" ht="12.75" thickBot="1"/>
    <row r="6" spans="4:7" ht="19.5">
      <c r="D6" s="15">
        <v>35</v>
      </c>
      <c r="E6" s="16" t="s">
        <v>32</v>
      </c>
      <c r="F6" s="17"/>
      <c r="G6" s="17"/>
    </row>
    <row r="7" spans="4:7" ht="19.5">
      <c r="D7" s="18">
        <v>42</v>
      </c>
      <c r="E7" s="19" t="s">
        <v>33</v>
      </c>
      <c r="F7" s="17"/>
      <c r="G7" s="17"/>
    </row>
    <row r="8" spans="4:7" ht="19.5">
      <c r="D8" s="18">
        <v>12</v>
      </c>
      <c r="E8" s="19" t="s">
        <v>11</v>
      </c>
      <c r="F8" s="17"/>
      <c r="G8" s="17"/>
    </row>
    <row r="9" spans="4:7" ht="19.5">
      <c r="D9" s="18">
        <v>42</v>
      </c>
      <c r="E9" s="19" t="s">
        <v>10</v>
      </c>
      <c r="F9" s="17"/>
      <c r="G9" s="17"/>
    </row>
    <row r="10" spans="4:7" ht="21" thickBot="1">
      <c r="D10" s="20">
        <v>10</v>
      </c>
      <c r="E10" s="21" t="s">
        <v>9</v>
      </c>
      <c r="F10" s="17"/>
      <c r="G10" s="17"/>
    </row>
    <row r="13" ht="19.5">
      <c r="B13" s="13" t="s">
        <v>16</v>
      </c>
    </row>
    <row r="15" spans="3:5" ht="19.5">
      <c r="C15" s="13" t="s">
        <v>17</v>
      </c>
      <c r="E15" s="22">
        <f>E56*D8*D9*(1+D10*0.01)</f>
        <v>726984.6717671998</v>
      </c>
    </row>
    <row r="16" spans="3:5" ht="19.5">
      <c r="C16" s="13" t="s">
        <v>18</v>
      </c>
      <c r="E16" s="23">
        <f>E15/1000</f>
        <v>726.9846717671998</v>
      </c>
    </row>
    <row r="17" spans="3:5" ht="19.5">
      <c r="C17" s="13" t="s">
        <v>21</v>
      </c>
      <c r="E17" s="23">
        <f>E16/1000</f>
        <v>0.7269846717671997</v>
      </c>
    </row>
    <row r="19" spans="3:5" ht="19.5">
      <c r="C19" s="13" t="s">
        <v>19</v>
      </c>
      <c r="E19" s="24">
        <f>E15/454</f>
        <v>1601.2878232757705</v>
      </c>
    </row>
    <row r="20" spans="3:5" ht="19.5">
      <c r="C20" s="13" t="s">
        <v>20</v>
      </c>
      <c r="E20" s="23">
        <f>E19/2000</f>
        <v>0.8006439116378853</v>
      </c>
    </row>
    <row r="21" spans="3:5" ht="19.5">
      <c r="C21" s="13" t="s">
        <v>38</v>
      </c>
      <c r="E21" s="37">
        <f>E19/14</f>
        <v>114.37770166255504</v>
      </c>
    </row>
    <row r="54" spans="3:5" ht="19.5">
      <c r="C54" s="13" t="s">
        <v>12</v>
      </c>
      <c r="D54" s="13" t="s">
        <v>14</v>
      </c>
      <c r="E54" s="13" t="s">
        <v>15</v>
      </c>
    </row>
    <row r="55" spans="3:4" ht="19.5">
      <c r="C55" s="13" t="s">
        <v>13</v>
      </c>
      <c r="D55" s="13" t="s">
        <v>13</v>
      </c>
    </row>
    <row r="56" spans="2:5" ht="19.5">
      <c r="B56" s="13">
        <f>First!E22</f>
        <v>17.651515</v>
      </c>
      <c r="C56" s="13">
        <f>B56+B57*D6+B58*D6^2+B59*D6^3</f>
        <v>3029.17993</v>
      </c>
      <c r="D56" s="13">
        <f>B56+B57*D7+B58*D7^2+B59*D7^3</f>
        <v>4340.479842999999</v>
      </c>
      <c r="E56" s="13">
        <f>D56-C56</f>
        <v>1311.2999129999994</v>
      </c>
    </row>
    <row r="57" ht="19.5">
      <c r="B57" s="13">
        <f>First!E23</f>
        <v>-4.681406</v>
      </c>
    </row>
    <row r="58" ht="19.5">
      <c r="B58" s="13">
        <f>First!E24</f>
        <v>2.742645</v>
      </c>
    </row>
    <row r="59" ht="19.5">
      <c r="B59" s="13">
        <f>First!E25</f>
        <v>-0.0043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2:G25"/>
  <sheetViews>
    <sheetView workbookViewId="0" topLeftCell="A1">
      <selection activeCell="D45" sqref="D45"/>
    </sheetView>
  </sheetViews>
  <sheetFormatPr defaultColWidth="8.8515625" defaultRowHeight="12.75"/>
  <cols>
    <col min="1" max="1" width="9.140625" style="27" customWidth="1"/>
    <col min="2" max="2" width="14.8515625" style="27" customWidth="1"/>
    <col min="3" max="3" width="14.7109375" style="27" customWidth="1"/>
    <col min="4" max="4" width="14.421875" style="27" customWidth="1"/>
    <col min="5" max="5" width="16.8515625" style="27" bestFit="1" customWidth="1"/>
    <col min="6" max="7" width="12.140625" style="27" bestFit="1" customWidth="1"/>
    <col min="8" max="31" width="9.140625" style="27" customWidth="1"/>
    <col min="32" max="16384" width="8.8515625" style="27" customWidth="1"/>
  </cols>
  <sheetData>
    <row r="2" ht="19.5">
      <c r="C2" s="35" t="s">
        <v>7</v>
      </c>
    </row>
    <row r="3" ht="19.5">
      <c r="C3" s="35" t="s">
        <v>23</v>
      </c>
    </row>
    <row r="4" ht="21" thickBot="1">
      <c r="C4" s="35"/>
    </row>
    <row r="5" spans="4:7" ht="12">
      <c r="D5" s="49" t="s">
        <v>31</v>
      </c>
      <c r="E5" s="51" t="s">
        <v>30</v>
      </c>
      <c r="F5" s="51" t="s">
        <v>28</v>
      </c>
      <c r="G5" s="53" t="s">
        <v>29</v>
      </c>
    </row>
    <row r="6" spans="4:7" ht="12">
      <c r="D6" s="50"/>
      <c r="E6" s="52"/>
      <c r="F6" s="52"/>
      <c r="G6" s="54"/>
    </row>
    <row r="7" spans="4:7" ht="19.5">
      <c r="D7" s="29">
        <v>0</v>
      </c>
      <c r="E7" s="30">
        <v>0</v>
      </c>
      <c r="F7" s="30">
        <v>0</v>
      </c>
      <c r="G7" s="31">
        <v>0</v>
      </c>
    </row>
    <row r="8" spans="4:7" ht="19.5">
      <c r="D8" s="29">
        <f>D7+7</f>
        <v>7</v>
      </c>
      <c r="E8" s="30">
        <v>149</v>
      </c>
      <c r="F8" s="30">
        <v>153</v>
      </c>
      <c r="G8" s="31">
        <v>146</v>
      </c>
    </row>
    <row r="9" spans="4:7" ht="19.5">
      <c r="D9" s="29">
        <f aca="true" t="shared" si="0" ref="D9:D14">D8+7</f>
        <v>14</v>
      </c>
      <c r="E9" s="30">
        <v>471</v>
      </c>
      <c r="F9" s="30">
        <v>484</v>
      </c>
      <c r="G9" s="31">
        <v>458</v>
      </c>
    </row>
    <row r="10" spans="4:7" ht="19.5">
      <c r="D10" s="29">
        <f t="shared" si="0"/>
        <v>21</v>
      </c>
      <c r="E10" s="30">
        <v>986</v>
      </c>
      <c r="F10" s="30">
        <v>1032</v>
      </c>
      <c r="G10" s="31">
        <v>939</v>
      </c>
    </row>
    <row r="11" spans="4:7" ht="19.5">
      <c r="D11" s="29">
        <f t="shared" si="0"/>
        <v>28</v>
      </c>
      <c r="E11" s="30">
        <v>1750</v>
      </c>
      <c r="F11" s="30">
        <v>1829</v>
      </c>
      <c r="G11" s="31">
        <v>1669</v>
      </c>
    </row>
    <row r="12" spans="4:7" ht="19.5">
      <c r="D12" s="29">
        <f t="shared" si="0"/>
        <v>35</v>
      </c>
      <c r="E12" s="30">
        <v>2761</v>
      </c>
      <c r="F12" s="30">
        <v>2911</v>
      </c>
      <c r="G12" s="31">
        <v>2606</v>
      </c>
    </row>
    <row r="13" spans="4:7" ht="19.5">
      <c r="D13" s="29">
        <f t="shared" si="0"/>
        <v>42</v>
      </c>
      <c r="E13" s="30">
        <v>4074</v>
      </c>
      <c r="F13" s="30">
        <v>4337</v>
      </c>
      <c r="G13" s="31">
        <v>3804</v>
      </c>
    </row>
    <row r="14" spans="4:7" ht="21" thickBot="1">
      <c r="D14" s="32">
        <f t="shared" si="0"/>
        <v>49</v>
      </c>
      <c r="E14" s="33">
        <v>5586</v>
      </c>
      <c r="F14" s="33">
        <v>5949</v>
      </c>
      <c r="G14" s="34">
        <v>5236</v>
      </c>
    </row>
    <row r="16" spans="3:7" ht="19.5">
      <c r="C16" s="28"/>
      <c r="E16" s="36"/>
      <c r="F16" s="36"/>
      <c r="G16" s="36"/>
    </row>
    <row r="17" spans="3:7" ht="19.5">
      <c r="C17" s="28"/>
      <c r="E17" s="36"/>
      <c r="F17" s="36"/>
      <c r="G17" s="36"/>
    </row>
    <row r="18" spans="3:7" ht="19.5">
      <c r="C18" s="28"/>
      <c r="E18" s="36"/>
      <c r="F18" s="36"/>
      <c r="G18" s="36"/>
    </row>
    <row r="19" spans="3:7" ht="19.5">
      <c r="C19" s="28"/>
      <c r="E19" s="36"/>
      <c r="F19" s="36"/>
      <c r="G19" s="36"/>
    </row>
    <row r="20" spans="3:7" ht="19.5">
      <c r="C20" s="28"/>
      <c r="E20" s="36"/>
      <c r="F20" s="36"/>
      <c r="G20" s="36"/>
    </row>
    <row r="21" spans="3:7" ht="19.5">
      <c r="C21" s="28"/>
      <c r="E21" s="36"/>
      <c r="F21" s="36"/>
      <c r="G21" s="36"/>
    </row>
    <row r="22" spans="3:7" ht="19.5">
      <c r="C22" s="28"/>
      <c r="E22" s="36"/>
      <c r="F22" s="36"/>
      <c r="G22" s="36"/>
    </row>
    <row r="23" spans="3:7" ht="19.5">
      <c r="C23" s="28"/>
      <c r="E23" s="36"/>
      <c r="F23" s="36"/>
      <c r="G23" s="36"/>
    </row>
    <row r="24" spans="3:7" ht="19.5">
      <c r="C24" s="28"/>
      <c r="E24" s="36"/>
      <c r="F24" s="36"/>
      <c r="G24" s="36"/>
    </row>
    <row r="25" ht="19.5">
      <c r="C25" s="28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Pesti</dc:creator>
  <cp:keywords/>
  <dc:description/>
  <cp:lastModifiedBy>Gene Pesti</cp:lastModifiedBy>
  <cp:lastPrinted>2010-10-27T16:12:34Z</cp:lastPrinted>
  <dcterms:created xsi:type="dcterms:W3CDTF">2006-09-06T11:50:32Z</dcterms:created>
  <dcterms:modified xsi:type="dcterms:W3CDTF">2012-08-02T13:48:18Z</dcterms:modified>
  <cp:category/>
  <cp:version/>
  <cp:contentType/>
  <cp:contentStatus/>
</cp:coreProperties>
</file>